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aher\Documents\Working Files\Administrator School\Administrator School 2022\Administrator School Instructor USB Drive Documents\Business Reports\"/>
    </mc:Choice>
  </mc:AlternateContent>
  <xr:revisionPtr revIDLastSave="0" documentId="13_ncr:1_{6EC29D74-9AE3-4259-A74D-D3FF236381E8}" xr6:coauthVersionLast="36" xr6:coauthVersionMax="36" xr10:uidLastSave="{00000000-0000-0000-0000-000000000000}"/>
  <bookViews>
    <workbookView xWindow="0" yWindow="0" windowWidth="28800" windowHeight="12225" xr2:uid="{6A68128D-5C56-4C9D-B79D-EACD82CAB2A9}"/>
  </bookViews>
  <sheets>
    <sheet name="Pour Cost Calculator" sheetId="1" r:id="rId1"/>
    <sheet name="Cost of Goods Sold Report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2" l="1"/>
  <c r="H23" i="2"/>
  <c r="H22" i="2"/>
  <c r="C8" i="1" l="1"/>
  <c r="H11" i="2"/>
  <c r="F31" i="2"/>
  <c r="F30" i="2"/>
  <c r="H25" i="2"/>
  <c r="H26" i="2" s="1"/>
  <c r="J24" i="2"/>
  <c r="K24" i="2" s="1"/>
  <c r="J23" i="2"/>
  <c r="K23" i="2" s="1"/>
  <c r="J22" i="2"/>
  <c r="K22" i="2" s="1"/>
  <c r="H17" i="2"/>
  <c r="H16" i="2"/>
  <c r="J15" i="2"/>
  <c r="K15" i="2" s="1"/>
  <c r="H15" i="2"/>
  <c r="J14" i="2"/>
  <c r="K14" i="2" s="1"/>
  <c r="H14" i="2"/>
  <c r="J13" i="2"/>
  <c r="K13" i="2" s="1"/>
  <c r="H13" i="2"/>
  <c r="J12" i="2"/>
  <c r="K12" i="2" s="1"/>
  <c r="H12" i="2"/>
  <c r="J11" i="2"/>
  <c r="K11" i="2" s="1"/>
  <c r="F10" i="2"/>
  <c r="F29" i="2" s="1"/>
  <c r="J8" i="2"/>
  <c r="K8" i="2" s="1"/>
  <c r="J7" i="2"/>
  <c r="K7" i="2" s="1"/>
  <c r="J6" i="2"/>
  <c r="K6" i="2" s="1"/>
  <c r="J5" i="2"/>
  <c r="K5" i="2" s="1"/>
  <c r="J4" i="2"/>
  <c r="K4" i="2" s="1"/>
  <c r="F3" i="2"/>
  <c r="J16" i="2" s="1"/>
  <c r="I26" i="1"/>
  <c r="I28" i="1" s="1"/>
  <c r="I8" i="1"/>
  <c r="I10" i="1" s="1"/>
  <c r="I12" i="1" s="1"/>
  <c r="C22" i="1"/>
  <c r="C24" i="1" s="1"/>
  <c r="J3" i="2" l="1"/>
  <c r="H10" i="2"/>
  <c r="J10" i="2"/>
  <c r="K10" i="2" s="1"/>
  <c r="K19" i="2" s="1"/>
  <c r="K3" i="2"/>
  <c r="J17" i="2"/>
  <c r="H18" i="2"/>
  <c r="H19" i="2" s="1"/>
  <c r="F28" i="2"/>
  <c r="J31" i="2" l="1"/>
  <c r="K31" i="2" s="1"/>
  <c r="J29" i="2"/>
  <c r="K29" i="2" s="1"/>
  <c r="F33" i="2"/>
  <c r="J30" i="2"/>
  <c r="K30" i="2" s="1"/>
  <c r="H31" i="2" l="1"/>
  <c r="H30" i="2"/>
  <c r="F34" i="2"/>
  <c r="H29" i="2"/>
  <c r="K34" i="2"/>
  <c r="C10" i="1" l="1"/>
  <c r="C12" i="1" s="1"/>
</calcChain>
</file>

<file path=xl/sharedStrings.xml><?xml version="1.0" encoding="utf-8"?>
<sst xmlns="http://schemas.openxmlformats.org/spreadsheetml/2006/main" count="76" uniqueCount="67">
  <si>
    <t>Bottle Size</t>
  </si>
  <si>
    <t>ml</t>
  </si>
  <si>
    <t>oz</t>
  </si>
  <si>
    <t>Bottle Cost</t>
  </si>
  <si>
    <t>Case Cost</t>
  </si>
  <si>
    <t>Number of Pieces per Case</t>
  </si>
  <si>
    <t>Single Serving Package Cost</t>
  </si>
  <si>
    <t>(Single Serving Beer, Wine, Sodas, etc.</t>
  </si>
  <si>
    <t>Cost per Single Serving</t>
  </si>
  <si>
    <t>Draft Drink Cost</t>
  </si>
  <si>
    <t>(Draft Beer, Draft Cider, Soda from Bar Gun, etc.)</t>
  </si>
  <si>
    <t>Keg / Syrup Cost</t>
  </si>
  <si>
    <t>Keg / Syrup Size</t>
  </si>
  <si>
    <t>Drink Size</t>
  </si>
  <si>
    <t>Gallons</t>
  </si>
  <si>
    <t>Drinks per Keg / Syrup</t>
  </si>
  <si>
    <t>Drink Cost</t>
  </si>
  <si>
    <t>Suggested Drink Sales Price at 30% Cost of Goods</t>
  </si>
  <si>
    <t>Suggested Sales Price per Single Serving at 30% Cost of Goods</t>
  </si>
  <si>
    <t>Shots / Glasses per Bottle</t>
  </si>
  <si>
    <t>Shot / Glass Cost</t>
  </si>
  <si>
    <t>Suggested Shot / Glass  Sales Price at 30% Cost of Goods</t>
  </si>
  <si>
    <t>Standard Keg Sizing</t>
  </si>
  <si>
    <t>Mixed Drink Cost</t>
  </si>
  <si>
    <t>(Multiple Ingredients in a Single Drink)</t>
  </si>
  <si>
    <t>Shot 1 Cost</t>
  </si>
  <si>
    <t>Shot 2 Cost</t>
  </si>
  <si>
    <t>Shot 3 Cost</t>
  </si>
  <si>
    <t>(Multiple Shots per Bottle, Multiple Glasses of Wine per Bottle, Multiple Glasses of Juice per Bottle, etc.))</t>
  </si>
  <si>
    <t>Mixer Cost</t>
  </si>
  <si>
    <t>Garnish Cost</t>
  </si>
  <si>
    <t>Glass Cost</t>
  </si>
  <si>
    <t>Suggested Glass  Sales Price at 30% Cost of Goods</t>
  </si>
  <si>
    <t>Cost of Goods Sold Calculator</t>
  </si>
  <si>
    <t>SQ Sales</t>
  </si>
  <si>
    <t>Total:</t>
  </si>
  <si>
    <t>Draft Beer</t>
  </si>
  <si>
    <t>Package Beer</t>
  </si>
  <si>
    <t>Liquor</t>
  </si>
  <si>
    <t>Wine</t>
  </si>
  <si>
    <t>Misc</t>
  </si>
  <si>
    <t>Actual Expense Percent</t>
  </si>
  <si>
    <t>Target Percent</t>
  </si>
  <si>
    <t>Expense at Target % of Sales</t>
  </si>
  <si>
    <t>Unrealized Income</t>
  </si>
  <si>
    <t>SQ COGS</t>
  </si>
  <si>
    <t>SQ Payroll, Taxes &amp; Benefits</t>
  </si>
  <si>
    <t xml:space="preserve">SQ Operating Expense </t>
  </si>
  <si>
    <t>Actual SQ Profit or Loss</t>
  </si>
  <si>
    <t>Kitchen Sales</t>
  </si>
  <si>
    <t>Kitchen COGS</t>
  </si>
  <si>
    <t>Kitchen Payroll, Taxes &amp; Benefits</t>
  </si>
  <si>
    <t>Kitchen Operating Expense</t>
  </si>
  <si>
    <t>Actual Kitchen Profit or Loss</t>
  </si>
  <si>
    <t>Combined Food &amp; Beverage Sales</t>
  </si>
  <si>
    <t>Combined COGS</t>
  </si>
  <si>
    <t>Combined Payroll, Taxes &amp; Benefits</t>
  </si>
  <si>
    <t>Combined Operating Expense</t>
  </si>
  <si>
    <t>Available for Fraternal Programs, Utilities, Savings, Taxes, Insurance, Mortgages, etc..</t>
  </si>
  <si>
    <t>Actual Combined Profit or Loss</t>
  </si>
  <si>
    <t>Unrealized Income:</t>
  </si>
  <si>
    <t>Pour Cost Calculator and Suggested Selling Price</t>
  </si>
  <si>
    <t>Shot / Glass Size</t>
  </si>
  <si>
    <t>5.17 gal - 1/6 Barrel</t>
  </si>
  <si>
    <t>7.75 gal - 1/4 Barrel</t>
  </si>
  <si>
    <t>15.5 gal - 1/2 Barrel</t>
  </si>
  <si>
    <t>31.0 gal - Barrel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</si>
</sst>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64" fontId="0" fillId="0" borderId="1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Border="1"/>
    <xf numFmtId="1" fontId="0" fillId="0" borderId="1" xfId="0" applyNumberFormat="1" applyBorder="1"/>
    <xf numFmtId="0" fontId="2" fillId="0" borderId="0" xfId="0" applyFont="1" applyProtection="1">
      <protection locked="0"/>
    </xf>
    <xf numFmtId="164" fontId="0" fillId="0" borderId="0" xfId="0" applyNumberFormat="1" applyBorder="1"/>
    <xf numFmtId="164" fontId="0" fillId="0" borderId="0" xfId="0" applyNumberFormat="1"/>
    <xf numFmtId="16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3" fillId="0" borderId="2" xfId="0" applyFont="1" applyBorder="1" applyProtection="1"/>
    <xf numFmtId="0" fontId="1" fillId="0" borderId="2" xfId="0" applyFont="1" applyBorder="1" applyProtection="1"/>
    <xf numFmtId="0" fontId="1" fillId="0" borderId="2" xfId="0" applyFont="1" applyBorder="1" applyAlignment="1" applyProtection="1">
      <alignment horizontal="right"/>
    </xf>
    <xf numFmtId="164" fontId="1" fillId="0" borderId="2" xfId="0" applyNumberFormat="1" applyFont="1" applyBorder="1" applyAlignment="1" applyProtection="1">
      <alignment horizontal="right" wrapText="1"/>
    </xf>
    <xf numFmtId="164" fontId="1" fillId="0" borderId="2" xfId="0" applyNumberFormat="1" applyFont="1" applyBorder="1" applyProtection="1"/>
    <xf numFmtId="0" fontId="1" fillId="0" borderId="0" xfId="0" applyFont="1" applyProtection="1"/>
    <xf numFmtId="2" fontId="3" fillId="2" borderId="0" xfId="0" applyNumberFormat="1" applyFont="1" applyFill="1" applyProtection="1"/>
    <xf numFmtId="2" fontId="0" fillId="2" borderId="0" xfId="0" applyNumberFormat="1" applyFill="1" applyProtection="1"/>
    <xf numFmtId="2" fontId="0" fillId="2" borderId="0" xfId="0" applyNumberFormat="1" applyFill="1" applyBorder="1" applyAlignment="1" applyProtection="1">
      <alignment horizontal="center" wrapText="1"/>
    </xf>
    <xf numFmtId="164" fontId="0" fillId="2" borderId="0" xfId="0" applyNumberFormat="1" applyFill="1" applyAlignment="1" applyProtection="1">
      <alignment horizontal="right"/>
    </xf>
    <xf numFmtId="164" fontId="0" fillId="2" borderId="0" xfId="0" applyNumberFormat="1" applyFont="1" applyFill="1" applyBorder="1" applyProtection="1"/>
    <xf numFmtId="164" fontId="4" fillId="0" borderId="0" xfId="0" applyNumberFormat="1" applyFont="1" applyFill="1" applyBorder="1" applyAlignment="1" applyProtection="1">
      <alignment shrinkToFit="1"/>
    </xf>
    <xf numFmtId="164" fontId="0" fillId="2" borderId="0" xfId="0" applyNumberFormat="1" applyFill="1" applyBorder="1" applyAlignment="1" applyProtection="1">
      <alignment horizontal="center" wrapText="1"/>
    </xf>
    <xf numFmtId="0" fontId="3" fillId="0" borderId="0" xfId="0" applyFont="1" applyBorder="1" applyProtection="1"/>
    <xf numFmtId="0" fontId="0" fillId="0" borderId="0" xfId="0" applyProtection="1"/>
    <xf numFmtId="0" fontId="0" fillId="0" borderId="0" xfId="0" applyBorder="1" applyProtection="1"/>
    <xf numFmtId="164" fontId="0" fillId="0" borderId="0" xfId="0" applyNumberForma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 wrapText="1"/>
    </xf>
    <xf numFmtId="164" fontId="5" fillId="0" borderId="0" xfId="0" applyNumberFormat="1" applyFont="1" applyBorder="1" applyAlignment="1" applyProtection="1">
      <alignment shrinkToFit="1"/>
    </xf>
    <xf numFmtId="0" fontId="0" fillId="0" borderId="2" xfId="0" applyBorder="1" applyProtection="1"/>
    <xf numFmtId="10" fontId="1" fillId="0" borderId="2" xfId="0" applyNumberFormat="1" applyFont="1" applyBorder="1" applyProtection="1"/>
    <xf numFmtId="9" fontId="1" fillId="0" borderId="2" xfId="0" applyNumberFormat="1" applyFont="1" applyBorder="1" applyAlignment="1" applyProtection="1">
      <alignment horizontal="center"/>
    </xf>
    <xf numFmtId="0" fontId="0" fillId="2" borderId="0" xfId="0" applyFill="1" applyProtection="1"/>
    <xf numFmtId="10" fontId="0" fillId="2" borderId="0" xfId="0" applyNumberFormat="1" applyFill="1" applyBorder="1" applyProtection="1"/>
    <xf numFmtId="9" fontId="0" fillId="2" borderId="0" xfId="0" applyNumberFormat="1" applyFill="1" applyBorder="1" applyAlignment="1" applyProtection="1">
      <alignment horizontal="center"/>
    </xf>
    <xf numFmtId="164" fontId="0" fillId="2" borderId="0" xfId="0" applyNumberFormat="1" applyFill="1" applyBorder="1" applyProtection="1"/>
    <xf numFmtId="0" fontId="0" fillId="0" borderId="0" xfId="0" applyFill="1" applyProtection="1"/>
    <xf numFmtId="0" fontId="0" fillId="2" borderId="0" xfId="0" applyFill="1" applyBorder="1" applyProtection="1"/>
    <xf numFmtId="10" fontId="0" fillId="0" borderId="0" xfId="0" applyNumberFormat="1" applyBorder="1" applyProtection="1"/>
    <xf numFmtId="9" fontId="0" fillId="0" borderId="0" xfId="0" applyNumberFormat="1" applyBorder="1" applyAlignment="1" applyProtection="1">
      <alignment horizontal="center"/>
    </xf>
    <xf numFmtId="164" fontId="0" fillId="0" borderId="0" xfId="0" applyNumberFormat="1" applyFill="1" applyBorder="1" applyProtection="1"/>
    <xf numFmtId="164" fontId="0" fillId="0" borderId="0" xfId="0" applyNumberFormat="1" applyFont="1" applyFill="1" applyBorder="1" applyProtection="1"/>
    <xf numFmtId="0" fontId="3" fillId="0" borderId="0" xfId="0" applyFont="1" applyProtection="1"/>
    <xf numFmtId="0" fontId="0" fillId="0" borderId="0" xfId="0" applyBorder="1" applyAlignment="1" applyProtection="1">
      <alignment horizontal="center"/>
    </xf>
    <xf numFmtId="164" fontId="1" fillId="0" borderId="0" xfId="0" applyNumberFormat="1" applyFont="1" applyProtection="1"/>
    <xf numFmtId="10" fontId="3" fillId="0" borderId="3" xfId="0" applyNumberFormat="1" applyFont="1" applyBorder="1" applyAlignment="1" applyProtection="1">
      <alignment horizontal="center"/>
    </xf>
    <xf numFmtId="10" fontId="3" fillId="0" borderId="0" xfId="0" applyNumberFormat="1" applyFont="1" applyBorder="1" applyAlignment="1" applyProtection="1">
      <alignment horizontal="center"/>
    </xf>
    <xf numFmtId="9" fontId="0" fillId="0" borderId="0" xfId="0" applyNumberFormat="1" applyFill="1" applyAlignment="1" applyProtection="1">
      <alignment horizontal="center"/>
    </xf>
    <xf numFmtId="164" fontId="0" fillId="0" borderId="0" xfId="0" applyNumberFormat="1" applyProtection="1"/>
    <xf numFmtId="164" fontId="1" fillId="0" borderId="1" xfId="0" applyNumberFormat="1" applyFont="1" applyBorder="1" applyProtection="1"/>
    <xf numFmtId="0" fontId="0" fillId="0" borderId="6" xfId="0" applyBorder="1" applyProtection="1"/>
    <xf numFmtId="0" fontId="0" fillId="0" borderId="4" xfId="0" applyBorder="1" applyProtection="1"/>
    <xf numFmtId="0" fontId="1" fillId="0" borderId="7" xfId="0" applyFont="1" applyBorder="1" applyAlignment="1" applyProtection="1">
      <alignment horizontal="right"/>
    </xf>
    <xf numFmtId="164" fontId="6" fillId="0" borderId="0" xfId="0" applyNumberFormat="1" applyFont="1" applyBorder="1" applyAlignment="1" applyProtection="1"/>
    <xf numFmtId="164" fontId="6" fillId="0" borderId="1" xfId="0" applyNumberFormat="1" applyFont="1" applyBorder="1" applyAlignment="1" applyProtection="1"/>
    <xf numFmtId="0" fontId="0" fillId="0" borderId="0" xfId="0" applyAlignment="1" applyProtection="1">
      <alignment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64" fontId="0" fillId="2" borderId="0" xfId="0" applyNumberFormat="1" applyFill="1" applyBorder="1" applyAlignment="1" applyProtection="1">
      <alignment horizontal="center"/>
      <protection locked="0"/>
    </xf>
    <xf numFmtId="164" fontId="1" fillId="0" borderId="2" xfId="0" applyNumberFormat="1" applyFont="1" applyBorder="1" applyAlignment="1" applyProtection="1">
      <alignment horizontal="center"/>
    </xf>
    <xf numFmtId="164" fontId="0" fillId="2" borderId="3" xfId="0" applyNumberFormat="1" applyFill="1" applyBorder="1" applyAlignment="1" applyProtection="1">
      <alignment horizontal="center"/>
      <protection locked="0"/>
    </xf>
    <xf numFmtId="10" fontId="3" fillId="0" borderId="4" xfId="0" applyNumberFormat="1" applyFont="1" applyBorder="1" applyAlignment="1" applyProtection="1">
      <alignment horizontal="center"/>
    </xf>
    <xf numFmtId="10" fontId="3" fillId="0" borderId="5" xfId="0" applyNumberFormat="1" applyFont="1" applyBorder="1" applyAlignment="1" applyProtection="1">
      <alignment horizontal="center"/>
    </xf>
    <xf numFmtId="164" fontId="0" fillId="0" borderId="0" xfId="0" applyNumberFormat="1" applyFill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</xf>
    <xf numFmtId="164" fontId="3" fillId="0" borderId="5" xfId="0" applyNumberFormat="1" applyFont="1" applyBorder="1" applyAlignment="1" applyProtection="1">
      <alignment horizontal="center"/>
    </xf>
    <xf numFmtId="164" fontId="0" fillId="0" borderId="0" xfId="0" applyNumberForma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 applyProtection="1">
      <alignment horizontal="left" wrapText="1"/>
    </xf>
  </cellXfs>
  <cellStyles count="1">
    <cellStyle name="Normal" xfId="0" builtinId="0"/>
  </cellStyles>
  <dxfs count="1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theme="9" tint="0.59996337778862885"/>
        </patternFill>
      </fill>
    </dxf>
    <dxf>
      <fill>
        <patternFill>
          <bgColor indexed="42"/>
        </patternFill>
      </fill>
    </dxf>
    <dxf>
      <fill>
        <patternFill>
          <bgColor rgb="FFFF99FF"/>
        </patternFill>
      </fill>
    </dxf>
    <dxf>
      <fill>
        <patternFill>
          <bgColor theme="9" tint="0.59996337778862885"/>
        </patternFill>
      </fill>
    </dxf>
    <dxf>
      <fill>
        <patternFill>
          <bgColor indexed="42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E1C52-F104-4CFA-97E4-A90D4FEC7E90}">
  <dimension ref="A1:L28"/>
  <sheetViews>
    <sheetView showGridLines="0" tabSelected="1" workbookViewId="0">
      <selection activeCell="C4" sqref="C4"/>
    </sheetView>
  </sheetViews>
  <sheetFormatPr defaultRowHeight="15" x14ac:dyDescent="0.25"/>
  <cols>
    <col min="1" max="1" width="24.85546875" customWidth="1"/>
    <col min="2" max="2" width="27.7109375" customWidth="1"/>
    <col min="7" max="7" width="24.85546875" customWidth="1"/>
    <col min="8" max="8" width="23.85546875" customWidth="1"/>
    <col min="12" max="12" width="18.5703125" bestFit="1" customWidth="1"/>
  </cols>
  <sheetData>
    <row r="1" spans="1:12" ht="33.75" x14ac:dyDescent="0.5">
      <c r="A1" s="57" t="s">
        <v>61</v>
      </c>
      <c r="B1" s="57"/>
      <c r="C1" s="57"/>
      <c r="D1" s="57"/>
      <c r="E1" s="57"/>
      <c r="F1" s="57"/>
      <c r="G1" s="57"/>
      <c r="H1" s="57"/>
      <c r="I1" s="57"/>
      <c r="J1" s="57"/>
    </row>
    <row r="3" spans="1:12" ht="15.75" thickBot="1" x14ac:dyDescent="0.3">
      <c r="A3" t="s">
        <v>3</v>
      </c>
      <c r="G3" t="s">
        <v>9</v>
      </c>
    </row>
    <row r="4" spans="1:12" ht="15.75" customHeight="1" thickBot="1" x14ac:dyDescent="0.3">
      <c r="A4" s="58" t="s">
        <v>28</v>
      </c>
      <c r="B4" t="s">
        <v>3</v>
      </c>
      <c r="C4" s="9"/>
      <c r="G4" s="58" t="s">
        <v>10</v>
      </c>
      <c r="H4" t="s">
        <v>11</v>
      </c>
      <c r="I4" s="9"/>
      <c r="L4" t="s">
        <v>22</v>
      </c>
    </row>
    <row r="5" spans="1:12" ht="15.75" thickBot="1" x14ac:dyDescent="0.3">
      <c r="A5" s="58"/>
      <c r="B5" t="s">
        <v>0</v>
      </c>
      <c r="C5" s="10"/>
      <c r="D5" t="s">
        <v>1</v>
      </c>
      <c r="G5" s="58"/>
      <c r="H5" t="s">
        <v>12</v>
      </c>
      <c r="I5" s="10"/>
      <c r="J5" t="s">
        <v>14</v>
      </c>
      <c r="L5" s="6" t="s">
        <v>63</v>
      </c>
    </row>
    <row r="6" spans="1:12" ht="15.75" thickBot="1" x14ac:dyDescent="0.3">
      <c r="A6" s="58"/>
      <c r="B6" t="s">
        <v>62</v>
      </c>
      <c r="C6" s="10"/>
      <c r="D6" t="s">
        <v>2</v>
      </c>
      <c r="H6" t="s">
        <v>13</v>
      </c>
      <c r="I6" s="10"/>
      <c r="J6" t="s">
        <v>2</v>
      </c>
      <c r="L6" s="6" t="s">
        <v>64</v>
      </c>
    </row>
    <row r="7" spans="1:12" ht="15.75" thickBot="1" x14ac:dyDescent="0.3">
      <c r="A7" s="58"/>
      <c r="C7" s="4"/>
      <c r="I7" s="4"/>
      <c r="L7" s="6" t="s">
        <v>65</v>
      </c>
    </row>
    <row r="8" spans="1:12" ht="15.75" thickBot="1" x14ac:dyDescent="0.3">
      <c r="A8" s="58"/>
      <c r="B8" t="s">
        <v>19</v>
      </c>
      <c r="C8" s="5" t="e">
        <f>C5/(C6*29.5735)</f>
        <v>#DIV/0!</v>
      </c>
      <c r="H8" t="s">
        <v>15</v>
      </c>
      <c r="I8" s="5" t="e">
        <f>(I5*128)/I6</f>
        <v>#DIV/0!</v>
      </c>
      <c r="L8" s="6" t="s">
        <v>66</v>
      </c>
    </row>
    <row r="9" spans="1:12" ht="15.75" thickBot="1" x14ac:dyDescent="0.3"/>
    <row r="10" spans="1:12" ht="15.75" thickBot="1" x14ac:dyDescent="0.3">
      <c r="B10" t="s">
        <v>20</v>
      </c>
      <c r="C10" s="1" t="e">
        <f>C4/C8</f>
        <v>#DIV/0!</v>
      </c>
      <c r="H10" t="s">
        <v>16</v>
      </c>
      <c r="I10" s="1" t="e">
        <f>I4/I8</f>
        <v>#DIV/0!</v>
      </c>
    </row>
    <row r="11" spans="1:12" ht="15.75" thickBot="1" x14ac:dyDescent="0.3"/>
    <row r="12" spans="1:12" ht="15.75" thickBot="1" x14ac:dyDescent="0.3">
      <c r="B12" s="59" t="s">
        <v>21</v>
      </c>
      <c r="C12" s="1" t="e">
        <f>C10/0.3</f>
        <v>#DIV/0!</v>
      </c>
      <c r="H12" s="59" t="s">
        <v>17</v>
      </c>
      <c r="I12" s="1" t="e">
        <f>I10/0.3</f>
        <v>#DIV/0!</v>
      </c>
    </row>
    <row r="13" spans="1:12" x14ac:dyDescent="0.25">
      <c r="B13" s="59"/>
      <c r="H13" s="59"/>
    </row>
    <row r="14" spans="1:12" x14ac:dyDescent="0.25">
      <c r="B14" s="59"/>
      <c r="H14" s="59"/>
    </row>
    <row r="15" spans="1:12" x14ac:dyDescent="0.25">
      <c r="B15" s="3"/>
      <c r="H15" s="3"/>
    </row>
    <row r="16" spans="1:12" x14ac:dyDescent="0.25">
      <c r="B16" s="3"/>
      <c r="H16" s="3"/>
    </row>
    <row r="17" spans="1:9" x14ac:dyDescent="0.25">
      <c r="B17" s="3"/>
      <c r="H17" s="3"/>
    </row>
    <row r="18" spans="1:9" ht="15.75" thickBot="1" x14ac:dyDescent="0.3">
      <c r="A18" t="s">
        <v>6</v>
      </c>
      <c r="G18" t="s">
        <v>23</v>
      </c>
      <c r="I18" s="8"/>
    </row>
    <row r="19" spans="1:9" ht="15.75" thickBot="1" x14ac:dyDescent="0.3">
      <c r="A19" s="58" t="s">
        <v>7</v>
      </c>
      <c r="B19" t="s">
        <v>4</v>
      </c>
      <c r="C19" s="9"/>
      <c r="G19" s="58" t="s">
        <v>24</v>
      </c>
      <c r="H19" t="s">
        <v>25</v>
      </c>
      <c r="I19" s="9"/>
    </row>
    <row r="20" spans="1:9" ht="15.75" thickBot="1" x14ac:dyDescent="0.3">
      <c r="A20" s="58"/>
      <c r="B20" s="2" t="s">
        <v>5</v>
      </c>
      <c r="C20" s="10"/>
      <c r="G20" s="58"/>
      <c r="H20" t="s">
        <v>26</v>
      </c>
      <c r="I20" s="9"/>
    </row>
    <row r="21" spans="1:9" ht="15.75" thickBot="1" x14ac:dyDescent="0.3">
      <c r="C21" s="4"/>
      <c r="H21" t="s">
        <v>27</v>
      </c>
      <c r="I21" s="9"/>
    </row>
    <row r="22" spans="1:9" ht="15.75" thickBot="1" x14ac:dyDescent="0.3">
      <c r="B22" t="s">
        <v>8</v>
      </c>
      <c r="C22" s="1" t="e">
        <f>C19/C20</f>
        <v>#DIV/0!</v>
      </c>
      <c r="H22" t="s">
        <v>29</v>
      </c>
      <c r="I22" s="9"/>
    </row>
    <row r="23" spans="1:9" ht="15.75" thickBot="1" x14ac:dyDescent="0.3">
      <c r="H23" t="s">
        <v>29</v>
      </c>
      <c r="I23" s="9"/>
    </row>
    <row r="24" spans="1:9" ht="15.75" thickBot="1" x14ac:dyDescent="0.3">
      <c r="B24" s="59" t="s">
        <v>18</v>
      </c>
      <c r="C24" s="1" t="e">
        <f>C22/0.3</f>
        <v>#DIV/0!</v>
      </c>
      <c r="H24" t="s">
        <v>30</v>
      </c>
      <c r="I24" s="9"/>
    </row>
    <row r="25" spans="1:9" ht="15.75" thickBot="1" x14ac:dyDescent="0.3">
      <c r="B25" s="59"/>
      <c r="C25" s="7"/>
    </row>
    <row r="26" spans="1:9" ht="15.75" thickBot="1" x14ac:dyDescent="0.3">
      <c r="B26" s="59"/>
      <c r="H26" t="s">
        <v>31</v>
      </c>
      <c r="I26" s="1">
        <f>SUM(I19:I24)</f>
        <v>0</v>
      </c>
    </row>
    <row r="27" spans="1:9" ht="15.75" thickBot="1" x14ac:dyDescent="0.3"/>
    <row r="28" spans="1:9" ht="45.75" thickBot="1" x14ac:dyDescent="0.3">
      <c r="H28" s="3" t="s">
        <v>32</v>
      </c>
      <c r="I28" s="1">
        <f>I26/0.3</f>
        <v>0</v>
      </c>
    </row>
  </sheetData>
  <sheetProtection sheet="1" objects="1" scenarios="1"/>
  <mergeCells count="8">
    <mergeCell ref="A1:J1"/>
    <mergeCell ref="G19:G20"/>
    <mergeCell ref="A4:A8"/>
    <mergeCell ref="B24:B26"/>
    <mergeCell ref="B12:B14"/>
    <mergeCell ref="H12:H14"/>
    <mergeCell ref="A19:A20"/>
    <mergeCell ref="G4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998AB-C351-43BF-BE2A-12A70683064E}">
  <dimension ref="A1:L34"/>
  <sheetViews>
    <sheetView showGridLines="0" workbookViewId="0">
      <selection activeCell="F4" sqref="F4:G4"/>
    </sheetView>
  </sheetViews>
  <sheetFormatPr defaultRowHeight="15" x14ac:dyDescent="0.25"/>
  <sheetData>
    <row r="1" spans="1:12" ht="36" x14ac:dyDescent="0.55000000000000004">
      <c r="A1" s="69" t="s">
        <v>33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3" spans="1:12" ht="15.75" thickBot="1" x14ac:dyDescent="0.3">
      <c r="A3" s="11" t="s">
        <v>34</v>
      </c>
      <c r="B3" s="12"/>
      <c r="C3" s="12"/>
      <c r="D3" s="12"/>
      <c r="E3" s="13" t="s">
        <v>35</v>
      </c>
      <c r="F3" s="61">
        <f>SUM(F4:G8)</f>
        <v>0</v>
      </c>
      <c r="G3" s="61"/>
      <c r="H3" s="12"/>
      <c r="I3" s="12"/>
      <c r="J3" s="14" t="str">
        <f>IF(F10&gt;0,SUM(J4:J8),"")</f>
        <v/>
      </c>
      <c r="K3" s="15">
        <f>SUM(K4:K8)</f>
        <v>0</v>
      </c>
      <c r="L3" s="16"/>
    </row>
    <row r="4" spans="1:12" x14ac:dyDescent="0.25">
      <c r="A4" s="17"/>
      <c r="B4" s="18" t="s">
        <v>36</v>
      </c>
      <c r="C4" s="18"/>
      <c r="D4" s="18"/>
      <c r="E4" s="18"/>
      <c r="F4" s="62"/>
      <c r="G4" s="62"/>
      <c r="H4" s="19"/>
      <c r="I4" s="19"/>
      <c r="J4" s="20" t="str">
        <f>IF(F4&gt;0,F11/I11,"")</f>
        <v/>
      </c>
      <c r="K4" s="21" t="str">
        <f>IF(OR(ISBLANK(F4)=TRUE,ISBLANK(J4)=TRUE,ISBLANK(F11)),"",J4-F4)</f>
        <v/>
      </c>
      <c r="L4" s="22"/>
    </row>
    <row r="5" spans="1:12" x14ac:dyDescent="0.25">
      <c r="A5" s="17"/>
      <c r="B5" s="18" t="s">
        <v>37</v>
      </c>
      <c r="C5" s="18"/>
      <c r="D5" s="18"/>
      <c r="E5" s="18"/>
      <c r="F5" s="60"/>
      <c r="G5" s="60"/>
      <c r="H5" s="19"/>
      <c r="I5" s="19"/>
      <c r="J5" s="20" t="str">
        <f>IF(F5&gt;0,F12/I12,"")</f>
        <v/>
      </c>
      <c r="K5" s="21" t="str">
        <f>IF(OR(ISBLANK(F5)=TRUE,ISBLANK(J5)=TRUE,ISBLANK(F12)),"",J5-F5)</f>
        <v/>
      </c>
      <c r="L5" s="22"/>
    </row>
    <row r="6" spans="1:12" x14ac:dyDescent="0.25">
      <c r="A6" s="17"/>
      <c r="B6" s="18" t="s">
        <v>38</v>
      </c>
      <c r="C6" s="18"/>
      <c r="D6" s="18"/>
      <c r="E6" s="18"/>
      <c r="F6" s="60"/>
      <c r="G6" s="60"/>
      <c r="H6" s="19"/>
      <c r="I6" s="23"/>
      <c r="J6" s="20" t="str">
        <f>IF(F6&gt;0,F13/I13,"")</f>
        <v/>
      </c>
      <c r="K6" s="21" t="str">
        <f>IF(OR(ISBLANK(F6)=TRUE,ISBLANK(J6)=TRUE,ISBLANK(F13)),"",J6-F6)</f>
        <v/>
      </c>
      <c r="L6" s="22"/>
    </row>
    <row r="7" spans="1:12" x14ac:dyDescent="0.25">
      <c r="A7" s="17"/>
      <c r="B7" s="18" t="s">
        <v>39</v>
      </c>
      <c r="C7" s="18"/>
      <c r="D7" s="18"/>
      <c r="E7" s="18"/>
      <c r="F7" s="60"/>
      <c r="G7" s="60"/>
      <c r="H7" s="19"/>
      <c r="I7" s="19"/>
      <c r="J7" s="20" t="str">
        <f>IF(F7&gt;0,F14/I14,"")</f>
        <v/>
      </c>
      <c r="K7" s="21" t="str">
        <f>IF(OR(ISBLANK(F7)=TRUE,ISBLANK(J7)=TRUE,ISBLANK(F14)),"",J7-F7)</f>
        <v/>
      </c>
      <c r="L7" s="22"/>
    </row>
    <row r="8" spans="1:12" x14ac:dyDescent="0.25">
      <c r="A8" s="17"/>
      <c r="B8" s="18" t="s">
        <v>40</v>
      </c>
      <c r="C8" s="18"/>
      <c r="D8" s="18"/>
      <c r="E8" s="18"/>
      <c r="F8" s="60"/>
      <c r="G8" s="60"/>
      <c r="H8" s="19"/>
      <c r="I8" s="19"/>
      <c r="J8" s="20" t="str">
        <f>IF(F8&gt;0,F15/I15,"")</f>
        <v/>
      </c>
      <c r="K8" s="21" t="str">
        <f>IF(OR(ISBLANK(F8)=TRUE,ISBLANK(J8)=TRUE,ISBLANK(F15)),"",J8-F8)</f>
        <v/>
      </c>
      <c r="L8" s="22"/>
    </row>
    <row r="9" spans="1:12" ht="60" x14ac:dyDescent="0.25">
      <c r="A9" s="24"/>
      <c r="B9" s="25"/>
      <c r="C9" s="26"/>
      <c r="D9" s="26"/>
      <c r="E9" s="26"/>
      <c r="F9" s="27"/>
      <c r="G9" s="27"/>
      <c r="H9" s="28" t="s">
        <v>41</v>
      </c>
      <c r="I9" s="28" t="s">
        <v>42</v>
      </c>
      <c r="J9" s="28" t="s">
        <v>43</v>
      </c>
      <c r="K9" s="28" t="s">
        <v>44</v>
      </c>
      <c r="L9" s="29"/>
    </row>
    <row r="10" spans="1:12" ht="15.75" thickBot="1" x14ac:dyDescent="0.3">
      <c r="A10" s="12" t="s">
        <v>45</v>
      </c>
      <c r="B10" s="30"/>
      <c r="C10" s="30"/>
      <c r="D10" s="30"/>
      <c r="E10" s="13" t="s">
        <v>35</v>
      </c>
      <c r="F10" s="61">
        <f>SUM(F11:G15)</f>
        <v>0</v>
      </c>
      <c r="G10" s="61"/>
      <c r="H10" s="31" t="str">
        <f t="shared" ref="H10:H15" si="0">IF(F10&gt;0,F10/F3,"")</f>
        <v/>
      </c>
      <c r="I10" s="32">
        <v>0.3</v>
      </c>
      <c r="J10" s="15">
        <f t="shared" ref="J10:J15" si="1">F3*I10</f>
        <v>0</v>
      </c>
      <c r="K10" s="15" t="str">
        <f>IF(F10-J10&gt;0,F10-J10,"")</f>
        <v/>
      </c>
      <c r="L10" s="25"/>
    </row>
    <row r="11" spans="1:12" x14ac:dyDescent="0.25">
      <c r="A11" s="33"/>
      <c r="B11" s="33" t="s">
        <v>36</v>
      </c>
      <c r="C11" s="33"/>
      <c r="D11" s="33"/>
      <c r="E11" s="33"/>
      <c r="F11" s="60"/>
      <c r="G11" s="60"/>
      <c r="H11" s="34" t="str">
        <f>IF(F11&gt;0,F11/F4,"")</f>
        <v/>
      </c>
      <c r="I11" s="35">
        <v>0.3</v>
      </c>
      <c r="J11" s="36">
        <f t="shared" si="1"/>
        <v>0</v>
      </c>
      <c r="K11" s="21" t="str">
        <f>IF(F11-J11&gt;0,F11-J11,"")</f>
        <v/>
      </c>
      <c r="L11" s="37"/>
    </row>
    <row r="12" spans="1:12" x14ac:dyDescent="0.25">
      <c r="A12" s="33"/>
      <c r="B12" s="33" t="s">
        <v>37</v>
      </c>
      <c r="C12" s="33"/>
      <c r="D12" s="33"/>
      <c r="E12" s="33"/>
      <c r="F12" s="60"/>
      <c r="G12" s="60"/>
      <c r="H12" s="34" t="str">
        <f t="shared" si="0"/>
        <v/>
      </c>
      <c r="I12" s="35">
        <v>0.3</v>
      </c>
      <c r="J12" s="36">
        <f t="shared" si="1"/>
        <v>0</v>
      </c>
      <c r="K12" s="21" t="str">
        <f t="shared" ref="K12:K15" si="2">IF(F12-J12&gt;0,F12-J12,"")</f>
        <v/>
      </c>
      <c r="L12" s="37"/>
    </row>
    <row r="13" spans="1:12" x14ac:dyDescent="0.25">
      <c r="A13" s="33"/>
      <c r="B13" s="33" t="s">
        <v>38</v>
      </c>
      <c r="C13" s="33"/>
      <c r="D13" s="33"/>
      <c r="E13" s="33"/>
      <c r="F13" s="60"/>
      <c r="G13" s="60"/>
      <c r="H13" s="34" t="str">
        <f t="shared" si="0"/>
        <v/>
      </c>
      <c r="I13" s="35">
        <v>0.3</v>
      </c>
      <c r="J13" s="36">
        <f t="shared" si="1"/>
        <v>0</v>
      </c>
      <c r="K13" s="21" t="str">
        <f t="shared" si="2"/>
        <v/>
      </c>
      <c r="L13" s="37"/>
    </row>
    <row r="14" spans="1:12" x14ac:dyDescent="0.25">
      <c r="A14" s="33"/>
      <c r="B14" s="33" t="s">
        <v>39</v>
      </c>
      <c r="C14" s="33"/>
      <c r="D14" s="33"/>
      <c r="E14" s="33"/>
      <c r="F14" s="60"/>
      <c r="G14" s="60"/>
      <c r="H14" s="34" t="str">
        <f t="shared" si="0"/>
        <v/>
      </c>
      <c r="I14" s="35">
        <v>0.3</v>
      </c>
      <c r="J14" s="36">
        <f t="shared" si="1"/>
        <v>0</v>
      </c>
      <c r="K14" s="21" t="str">
        <f t="shared" si="2"/>
        <v/>
      </c>
      <c r="L14" s="37"/>
    </row>
    <row r="15" spans="1:12" x14ac:dyDescent="0.25">
      <c r="A15" s="38"/>
      <c r="B15" s="38" t="s">
        <v>40</v>
      </c>
      <c r="C15" s="38"/>
      <c r="D15" s="38"/>
      <c r="E15" s="38"/>
      <c r="F15" s="60"/>
      <c r="G15" s="60"/>
      <c r="H15" s="34" t="str">
        <f t="shared" si="0"/>
        <v/>
      </c>
      <c r="I15" s="35">
        <v>0.3</v>
      </c>
      <c r="J15" s="36">
        <f t="shared" si="1"/>
        <v>0</v>
      </c>
      <c r="K15" s="21" t="str">
        <f t="shared" si="2"/>
        <v/>
      </c>
      <c r="L15" s="37"/>
    </row>
    <row r="16" spans="1:12" x14ac:dyDescent="0.25">
      <c r="A16" s="26" t="s">
        <v>46</v>
      </c>
      <c r="B16" s="26"/>
      <c r="C16" s="26"/>
      <c r="D16" s="26"/>
      <c r="E16" s="26"/>
      <c r="F16" s="65"/>
      <c r="G16" s="65"/>
      <c r="H16" s="39" t="str">
        <f>IF(F16,F16/$F$7,"")</f>
        <v/>
      </c>
      <c r="I16" s="40">
        <v>0.3</v>
      </c>
      <c r="J16" s="41">
        <f>F3*I16</f>
        <v>0</v>
      </c>
      <c r="K16" s="42"/>
      <c r="L16" s="25"/>
    </row>
    <row r="17" spans="1:12" ht="15.75" thickBot="1" x14ac:dyDescent="0.3">
      <c r="A17" s="25" t="s">
        <v>47</v>
      </c>
      <c r="B17" s="25"/>
      <c r="C17" s="25"/>
      <c r="D17" s="25"/>
      <c r="E17" s="25"/>
      <c r="F17" s="65"/>
      <c r="G17" s="65"/>
      <c r="H17" s="39" t="str">
        <f>IF(F17&gt;0,F17/$F$7,"")</f>
        <v/>
      </c>
      <c r="I17" s="40">
        <v>0.2</v>
      </c>
      <c r="J17" s="41">
        <f>F3*I17</f>
        <v>0</v>
      </c>
      <c r="K17" s="42"/>
      <c r="L17" s="25"/>
    </row>
    <row r="18" spans="1:12" ht="15.75" thickBot="1" x14ac:dyDescent="0.3">
      <c r="A18" s="25"/>
      <c r="B18" s="43" t="s">
        <v>48</v>
      </c>
      <c r="C18" s="25"/>
      <c r="D18" s="25"/>
      <c r="E18" s="25"/>
      <c r="F18" s="44"/>
      <c r="G18" s="44"/>
      <c r="H18" s="66">
        <f>F3-F10-F16-F17</f>
        <v>0</v>
      </c>
      <c r="I18" s="67"/>
      <c r="J18" s="25"/>
      <c r="K18" s="25"/>
      <c r="L18" s="25"/>
    </row>
    <row r="19" spans="1:12" ht="15.75" thickBot="1" x14ac:dyDescent="0.3">
      <c r="A19" s="25"/>
      <c r="B19" s="25"/>
      <c r="C19" s="25"/>
      <c r="D19" s="25"/>
      <c r="E19" s="25"/>
      <c r="F19" s="25"/>
      <c r="G19" s="25"/>
      <c r="H19" s="63" t="str">
        <f>IF(F3&gt;0,H18/F3,"")</f>
        <v/>
      </c>
      <c r="I19" s="64"/>
      <c r="J19" s="25"/>
      <c r="K19" s="45">
        <f>SUM(K10:K18)</f>
        <v>0</v>
      </c>
      <c r="L19" s="25"/>
    </row>
    <row r="20" spans="1:12" x14ac:dyDescent="0.25">
      <c r="A20" s="25"/>
      <c r="B20" s="25"/>
      <c r="C20" s="25"/>
      <c r="D20" s="25"/>
      <c r="E20" s="25"/>
      <c r="F20" s="25"/>
      <c r="G20" s="25"/>
      <c r="H20" s="46"/>
      <c r="I20" s="47"/>
      <c r="J20" s="25"/>
      <c r="K20" s="25"/>
      <c r="L20" s="25"/>
    </row>
    <row r="21" spans="1:12" x14ac:dyDescent="0.25">
      <c r="A21" s="43" t="s">
        <v>49</v>
      </c>
      <c r="B21" s="25"/>
      <c r="C21" s="25"/>
      <c r="D21" s="25"/>
      <c r="E21" s="25"/>
      <c r="F21" s="65"/>
      <c r="G21" s="65"/>
      <c r="H21" s="26"/>
      <c r="I21" s="25"/>
      <c r="J21" s="25"/>
      <c r="K21" s="25"/>
      <c r="L21" s="25"/>
    </row>
    <row r="22" spans="1:12" x14ac:dyDescent="0.25">
      <c r="A22" s="25" t="s">
        <v>50</v>
      </c>
      <c r="B22" s="25"/>
      <c r="C22" s="25"/>
      <c r="D22" s="25"/>
      <c r="E22" s="25"/>
      <c r="F22" s="65"/>
      <c r="G22" s="65"/>
      <c r="H22" s="39" t="str">
        <f>IF(F22&gt;0,F22/$H$25,"")</f>
        <v/>
      </c>
      <c r="I22" s="48">
        <v>0.3</v>
      </c>
      <c r="J22" s="49">
        <f>$F$25*I22</f>
        <v>0</v>
      </c>
      <c r="K22" s="45" t="str">
        <f>IF(F22-J22&gt;0,F22-J22,"")</f>
        <v/>
      </c>
      <c r="L22" s="25"/>
    </row>
    <row r="23" spans="1:12" x14ac:dyDescent="0.25">
      <c r="A23" s="25" t="s">
        <v>51</v>
      </c>
      <c r="B23" s="25"/>
      <c r="C23" s="25"/>
      <c r="D23" s="25"/>
      <c r="E23" s="25"/>
      <c r="F23" s="65"/>
      <c r="G23" s="65"/>
      <c r="H23" s="39" t="str">
        <f>IF(F23&gt;0,F23/$H$25,"")</f>
        <v/>
      </c>
      <c r="I23" s="48">
        <v>0.3</v>
      </c>
      <c r="J23" s="49">
        <f t="shared" ref="J23:J24" si="3">$F$25*I23</f>
        <v>0</v>
      </c>
      <c r="K23" s="45" t="str">
        <f t="shared" ref="K23:K24" si="4">IF(F23-J23&gt;0,F23-J23,"")</f>
        <v/>
      </c>
      <c r="L23" s="25"/>
    </row>
    <row r="24" spans="1:12" ht="15.75" thickBot="1" x14ac:dyDescent="0.3">
      <c r="A24" s="25" t="s">
        <v>52</v>
      </c>
      <c r="B24" s="25"/>
      <c r="C24" s="25"/>
      <c r="D24" s="25"/>
      <c r="E24" s="25"/>
      <c r="F24" s="65"/>
      <c r="G24" s="65"/>
      <c r="H24" s="39" t="str">
        <f>IF(F24&gt;0,F24/$H$25,"")</f>
        <v/>
      </c>
      <c r="I24" s="48">
        <v>0.2</v>
      </c>
      <c r="J24" s="49">
        <f t="shared" si="3"/>
        <v>0</v>
      </c>
      <c r="K24" s="45" t="str">
        <f t="shared" si="4"/>
        <v/>
      </c>
      <c r="L24" s="25"/>
    </row>
    <row r="25" spans="1:12" ht="15.75" thickBot="1" x14ac:dyDescent="0.3">
      <c r="A25" s="25"/>
      <c r="B25" s="43" t="s">
        <v>53</v>
      </c>
      <c r="C25" s="25"/>
      <c r="D25" s="25"/>
      <c r="E25" s="25"/>
      <c r="F25" s="44"/>
      <c r="G25" s="44"/>
      <c r="H25" s="66">
        <f>F21-F22-F23-F24</f>
        <v>0</v>
      </c>
      <c r="I25" s="67"/>
      <c r="J25" s="25"/>
      <c r="K25" s="25"/>
      <c r="L25" s="25"/>
    </row>
    <row r="26" spans="1:12" ht="15.75" thickBot="1" x14ac:dyDescent="0.3">
      <c r="A26" s="25"/>
      <c r="B26" s="25"/>
      <c r="C26" s="25"/>
      <c r="D26" s="25"/>
      <c r="E26" s="25"/>
      <c r="F26" s="25"/>
      <c r="G26" s="25"/>
      <c r="H26" s="63" t="str">
        <f>IF(F21&gt;0,H25/F21,"")</f>
        <v/>
      </c>
      <c r="I26" s="64"/>
      <c r="J26" s="25"/>
      <c r="K26" s="25"/>
      <c r="L26" s="25"/>
    </row>
    <row r="27" spans="1:12" x14ac:dyDescent="0.25">
      <c r="A27" s="25"/>
      <c r="B27" s="25"/>
      <c r="C27" s="25"/>
      <c r="D27" s="25"/>
      <c r="E27" s="25"/>
      <c r="F27" s="25"/>
      <c r="G27" s="25"/>
      <c r="H27" s="46"/>
      <c r="I27" s="47"/>
      <c r="J27" s="25"/>
      <c r="K27" s="25"/>
      <c r="L27" s="25"/>
    </row>
    <row r="28" spans="1:12" ht="15.75" thickBot="1" x14ac:dyDescent="0.3">
      <c r="A28" s="43" t="s">
        <v>54</v>
      </c>
      <c r="B28" s="25"/>
      <c r="C28" s="25"/>
      <c r="D28" s="25"/>
      <c r="E28" s="25"/>
      <c r="F28" s="68">
        <f>F3+F21</f>
        <v>0</v>
      </c>
      <c r="G28" s="68"/>
      <c r="H28" s="26"/>
      <c r="I28" s="25"/>
      <c r="J28" s="25"/>
      <c r="K28" s="25"/>
      <c r="L28" s="25"/>
    </row>
    <row r="29" spans="1:12" ht="15.75" thickBot="1" x14ac:dyDescent="0.3">
      <c r="A29" s="25" t="s">
        <v>55</v>
      </c>
      <c r="B29" s="25"/>
      <c r="C29" s="25"/>
      <c r="D29" s="25"/>
      <c r="E29" s="25"/>
      <c r="F29" s="68">
        <f>F10+F22</f>
        <v>0</v>
      </c>
      <c r="G29" s="68"/>
      <c r="H29" s="39" t="str">
        <f>IF(F29&gt;0,F29/$F$33,"")</f>
        <v/>
      </c>
      <c r="I29" s="48">
        <v>0.3</v>
      </c>
      <c r="J29" s="49">
        <f>F28*I29</f>
        <v>0</v>
      </c>
      <c r="K29" s="50">
        <f>F29-J29</f>
        <v>0</v>
      </c>
      <c r="L29" s="25"/>
    </row>
    <row r="30" spans="1:12" ht="15.75" thickBot="1" x14ac:dyDescent="0.3">
      <c r="A30" s="25" t="s">
        <v>56</v>
      </c>
      <c r="B30" s="25"/>
      <c r="C30" s="25"/>
      <c r="D30" s="25"/>
      <c r="E30" s="25"/>
      <c r="F30" s="68">
        <f>F16+F23</f>
        <v>0</v>
      </c>
      <c r="G30" s="68"/>
      <c r="H30" s="39" t="str">
        <f>IF(F30&gt;0,F30/$F$33,"")</f>
        <v/>
      </c>
      <c r="I30" s="48">
        <v>0.3</v>
      </c>
      <c r="J30" s="49">
        <f>F28*I30</f>
        <v>0</v>
      </c>
      <c r="K30" s="50" t="str">
        <f>IF(F30-J30&gt;0,F30-J30,"")</f>
        <v/>
      </c>
      <c r="L30" s="25"/>
    </row>
    <row r="31" spans="1:12" ht="15.75" thickBot="1" x14ac:dyDescent="0.3">
      <c r="A31" s="25" t="s">
        <v>57</v>
      </c>
      <c r="B31" s="25"/>
      <c r="C31" s="25"/>
      <c r="D31" s="25"/>
      <c r="E31" s="25"/>
      <c r="F31" s="68">
        <f t="shared" ref="F31" si="5">F17+F24</f>
        <v>0</v>
      </c>
      <c r="G31" s="68"/>
      <c r="H31" s="39" t="str">
        <f>IF(F31&gt;0,F31/$F$33,"")</f>
        <v/>
      </c>
      <c r="I31" s="48">
        <v>0.2</v>
      </c>
      <c r="J31" s="49">
        <f>F28*I31</f>
        <v>0</v>
      </c>
      <c r="K31" s="50" t="str">
        <f>IF(F31-J31&gt;0,F31-J31,"")</f>
        <v/>
      </c>
      <c r="L31" s="25"/>
    </row>
    <row r="32" spans="1:12" ht="15.75" customHeight="1" thickBot="1" x14ac:dyDescent="0.3">
      <c r="A32" s="25"/>
      <c r="B32" s="25"/>
      <c r="C32" s="25"/>
      <c r="D32" s="25"/>
      <c r="E32" s="25"/>
      <c r="F32" s="27"/>
      <c r="G32" s="27"/>
      <c r="H32" s="70" t="s">
        <v>58</v>
      </c>
      <c r="I32" s="70"/>
      <c r="J32" s="70"/>
      <c r="K32" s="70"/>
      <c r="L32" s="56"/>
    </row>
    <row r="33" spans="1:12" ht="30" customHeight="1" thickBot="1" x14ac:dyDescent="0.3">
      <c r="A33" s="25"/>
      <c r="B33" s="43" t="s">
        <v>59</v>
      </c>
      <c r="C33" s="25"/>
      <c r="D33" s="25"/>
      <c r="E33" s="25"/>
      <c r="F33" s="66">
        <f>F28-F29-F30-F31</f>
        <v>0</v>
      </c>
      <c r="G33" s="67"/>
      <c r="H33" s="70"/>
      <c r="I33" s="70"/>
      <c r="J33" s="70"/>
      <c r="K33" s="70"/>
      <c r="L33" s="56"/>
    </row>
    <row r="34" spans="1:12" ht="16.5" thickBot="1" x14ac:dyDescent="0.3">
      <c r="A34" s="30"/>
      <c r="B34" s="30"/>
      <c r="C34" s="30"/>
      <c r="D34" s="30"/>
      <c r="E34" s="30"/>
      <c r="F34" s="63" t="str">
        <f>IF(F28&gt;0,F33/F28,"")</f>
        <v/>
      </c>
      <c r="G34" s="64"/>
      <c r="H34" s="51"/>
      <c r="I34" s="52"/>
      <c r="J34" s="53" t="s">
        <v>60</v>
      </c>
      <c r="K34" s="55">
        <f>SUM(K29:K31)</f>
        <v>0</v>
      </c>
      <c r="L34" s="54"/>
    </row>
  </sheetData>
  <sheetProtection sheet="1" objects="1" scenarios="1"/>
  <mergeCells count="30">
    <mergeCell ref="A1:L1"/>
    <mergeCell ref="H32:K33"/>
    <mergeCell ref="F30:G30"/>
    <mergeCell ref="F31:G31"/>
    <mergeCell ref="F33:G33"/>
    <mergeCell ref="F16:G16"/>
    <mergeCell ref="F17:G17"/>
    <mergeCell ref="H18:I18"/>
    <mergeCell ref="H19:I19"/>
    <mergeCell ref="F21:G21"/>
    <mergeCell ref="F22:G22"/>
    <mergeCell ref="F10:G10"/>
    <mergeCell ref="F11:G11"/>
    <mergeCell ref="F12:G12"/>
    <mergeCell ref="F13:G13"/>
    <mergeCell ref="F14:G14"/>
    <mergeCell ref="F34:G34"/>
    <mergeCell ref="F23:G23"/>
    <mergeCell ref="F24:G24"/>
    <mergeCell ref="H25:I25"/>
    <mergeCell ref="H26:I26"/>
    <mergeCell ref="F28:G28"/>
    <mergeCell ref="F29:G29"/>
    <mergeCell ref="F15:G15"/>
    <mergeCell ref="F3:G3"/>
    <mergeCell ref="F4:G4"/>
    <mergeCell ref="F5:G5"/>
    <mergeCell ref="F6:G6"/>
    <mergeCell ref="F7:G7"/>
    <mergeCell ref="F8:G8"/>
  </mergeCells>
  <conditionalFormatting sqref="H22:H24 H29:H31 H10:H17">
    <cfRule type="cellIs" dxfId="9" priority="9" stopIfTrue="1" operator="greaterThan">
      <formula>I10</formula>
    </cfRule>
  </conditionalFormatting>
  <conditionalFormatting sqref="H19:H20">
    <cfRule type="cellIs" dxfId="8" priority="7" stopIfTrue="1" operator="greaterThan">
      <formula>0.18</formula>
    </cfRule>
  </conditionalFormatting>
  <conditionalFormatting sqref="H19:I20">
    <cfRule type="expression" dxfId="7" priority="8" stopIfTrue="1">
      <formula>H19&gt;0</formula>
    </cfRule>
    <cfRule type="expression" dxfId="6" priority="10">
      <formula>H19&lt;0</formula>
    </cfRule>
  </conditionalFormatting>
  <conditionalFormatting sqref="F34 H26:H27">
    <cfRule type="cellIs" dxfId="5" priority="4" stopIfTrue="1" operator="greaterThan">
      <formula>0.18</formula>
    </cfRule>
  </conditionalFormatting>
  <conditionalFormatting sqref="F34:G34 H26:I27">
    <cfRule type="expression" dxfId="4" priority="5" stopIfTrue="1">
      <formula>F26&gt;0</formula>
    </cfRule>
    <cfRule type="expression" dxfId="3" priority="6">
      <formula>F26&lt;0</formula>
    </cfRule>
  </conditionalFormatting>
  <conditionalFormatting sqref="F4:G8">
    <cfRule type="cellIs" dxfId="2" priority="3" operator="equal">
      <formula>0</formula>
    </cfRule>
  </conditionalFormatting>
  <conditionalFormatting sqref="F11:G17">
    <cfRule type="cellIs" dxfId="1" priority="2" operator="equal">
      <formula>0</formula>
    </cfRule>
  </conditionalFormatting>
  <conditionalFormatting sqref="F21:G24">
    <cfRule type="cellIs" dxfId="0" priority="1" operator="equal">
      <formula>0</formula>
    </cfRule>
  </conditionalFormatting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Pour Cost Calculator</vt:lpstr>
      <vt:lpstr>Cost of Goods Sold Report</vt:lpstr>
    </vt:vector>
  </TitlesOfParts>
  <Company>Moose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Maher</dc:creator>
  <cp:lastModifiedBy>Chris Maher</cp:lastModifiedBy>
  <cp:lastPrinted>2022-09-27T19:05:45Z</cp:lastPrinted>
  <dcterms:created xsi:type="dcterms:W3CDTF">2022-09-27T17:34:02Z</dcterms:created>
  <dcterms:modified xsi:type="dcterms:W3CDTF">2023-03-06T23:22:41Z</dcterms:modified>
</cp:coreProperties>
</file>